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80" windowWidth="20655" windowHeight="4440"/>
  </bookViews>
  <sheets>
    <sheet name="pricing calculator" sheetId="1" r:id="rId1"/>
    <sheet name="Sheet1" sheetId="2" r:id="rId2"/>
  </sheets>
  <definedNames>
    <definedName name="zi" localSheetId="0">#REF!</definedName>
    <definedName name="zi">#REF!</definedName>
  </definedNames>
  <calcPr calcId="145621"/>
</workbook>
</file>

<file path=xl/calcChain.xml><?xml version="1.0" encoding="utf-8"?>
<calcChain xmlns="http://schemas.openxmlformats.org/spreadsheetml/2006/main">
  <c r="U10" i="1" l="1"/>
  <c r="J15" i="1" l="1"/>
  <c r="J28" i="1" l="1"/>
  <c r="J19" i="1"/>
  <c r="J5" i="1"/>
  <c r="J9" i="1"/>
  <c r="U12" i="1" l="1"/>
  <c r="U11" i="1"/>
  <c r="S6" i="1"/>
  <c r="U15" i="1" l="1"/>
  <c r="N19" i="1" s="1"/>
  <c r="S20" i="1" s="1"/>
  <c r="U20" i="1" s="1"/>
  <c r="J29" i="1" s="1"/>
  <c r="U13" i="1"/>
  <c r="U14" i="1" s="1"/>
  <c r="N15" i="1"/>
  <c r="S10" i="1"/>
  <c r="S16" i="1" l="1"/>
</calcChain>
</file>

<file path=xl/sharedStrings.xml><?xml version="1.0" encoding="utf-8"?>
<sst xmlns="http://schemas.openxmlformats.org/spreadsheetml/2006/main" count="50" uniqueCount="44">
  <si>
    <t>pricing calculator</t>
  </si>
  <si>
    <t>for</t>
  </si>
  <si>
    <t>editors | writers | translators</t>
  </si>
  <si>
    <t>project details</t>
  </si>
  <si>
    <t>document size</t>
  </si>
  <si>
    <t>pages in document</t>
  </si>
  <si>
    <t>word total</t>
  </si>
  <si>
    <t>( 1 page = 250 words)</t>
  </si>
  <si>
    <t>level of output</t>
  </si>
  <si>
    <t>pages per hour</t>
  </si>
  <si>
    <t>total hours</t>
  </si>
  <si>
    <t>doc size</t>
  </si>
  <si>
    <t>total words</t>
  </si>
  <si>
    <t>word per hour</t>
  </si>
  <si>
    <t>hourly rate</t>
  </si>
  <si>
    <t>total cost</t>
  </si>
  <si>
    <t>words per $</t>
  </si>
  <si>
    <t xml:space="preserve"> = </t>
  </si>
  <si>
    <t>per 100 words</t>
  </si>
  <si>
    <t># of 100 words</t>
  </si>
  <si>
    <t>income spin</t>
  </si>
  <si>
    <t>cost chosen</t>
  </si>
  <si>
    <t>income check</t>
  </si>
  <si>
    <t>(hourly)</t>
  </si>
  <si>
    <t>A</t>
  </si>
  <si>
    <t>hours per week at this rate</t>
  </si>
  <si>
    <t>(per 100 words)</t>
  </si>
  <si>
    <t>B</t>
  </si>
  <si>
    <t>weekly income</t>
  </si>
  <si>
    <t>OR</t>
  </si>
  <si>
    <t>larger documents</t>
  </si>
  <si>
    <t>smaller documents</t>
  </si>
  <si>
    <t xml:space="preserve">Here you can assess a selected rate against your income needs. Choose Button A to calculate weekly income in relation to the selected hourly charging rate. Choose Button B to calculate in relation to the selected per-100-words rate. </t>
  </si>
  <si>
    <t>pricing options</t>
  </si>
  <si>
    <t>devised by David Newmarch</t>
  </si>
  <si>
    <t>hours active editing</t>
  </si>
  <si>
    <t>size spin</t>
  </si>
  <si>
    <t>output spin</t>
  </si>
  <si>
    <t>$ per word spin</t>
  </si>
  <si>
    <t>income A/B opt</t>
  </si>
  <si>
    <t>size opt</t>
  </si>
  <si>
    <t>hourly rate spin</t>
  </si>
  <si>
    <t>updated</t>
  </si>
  <si>
    <t>Version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</si>
</sst>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"/>
    <numFmt numFmtId="166" formatCode="#,##0.00000"/>
    <numFmt numFmtId="167" formatCode="#,##0.0"/>
  </numFmts>
  <fonts count="29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</font>
    <font>
      <b/>
      <sz val="22"/>
      <color theme="0"/>
      <name val="Calibri"/>
      <family val="2"/>
    </font>
    <font>
      <b/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24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Fill="1" applyBorder="1" applyAlignment="1" applyProtection="1">
      <alignment horizontal="left" vertical="center" textRotation="90" wrapText="1"/>
    </xf>
    <xf numFmtId="0" fontId="2" fillId="0" borderId="0" xfId="0" applyFont="1" applyFill="1" applyBorder="1" applyAlignment="1" applyProtection="1">
      <alignment horizontal="left" vertical="center" textRotation="90" wrapText="1"/>
    </xf>
    <xf numFmtId="0" fontId="3" fillId="0" borderId="0" xfId="0" applyFont="1" applyFill="1" applyBorder="1" applyAlignment="1" applyProtection="1">
      <alignment horizontal="center" vertical="center" textRotation="9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5"/>
    </xf>
    <xf numFmtId="0" fontId="0" fillId="0" borderId="0" xfId="0" applyFill="1" applyBorder="1" applyProtection="1"/>
    <xf numFmtId="0" fontId="0" fillId="3" borderId="0" xfId="0" applyFill="1" applyBorder="1" applyProtection="1"/>
    <xf numFmtId="0" fontId="0" fillId="0" borderId="0" xfId="0" applyFill="1"/>
    <xf numFmtId="165" fontId="4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indent="5"/>
    </xf>
    <xf numFmtId="0" fontId="10" fillId="0" borderId="0" xfId="0" applyFont="1" applyBorder="1" applyProtection="1"/>
    <xf numFmtId="0" fontId="8" fillId="0" borderId="0" xfId="0" applyFont="1" applyBorder="1" applyProtection="1"/>
    <xf numFmtId="0" fontId="0" fillId="0" borderId="0" xfId="0" applyFill="1" applyProtection="1"/>
    <xf numFmtId="0" fontId="10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top"/>
    </xf>
    <xf numFmtId="164" fontId="7" fillId="0" borderId="0" xfId="0" applyNumberFormat="1" applyFont="1" applyBorder="1" applyProtection="1"/>
    <xf numFmtId="2" fontId="4" fillId="0" borderId="0" xfId="0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center" vertical="center" textRotation="90"/>
    </xf>
    <xf numFmtId="0" fontId="0" fillId="0" borderId="9" xfId="0" applyBorder="1" applyProtection="1"/>
    <xf numFmtId="0" fontId="0" fillId="0" borderId="10" xfId="0" applyBorder="1" applyProtection="1"/>
    <xf numFmtId="0" fontId="0" fillId="0" borderId="12" xfId="0" applyBorder="1" applyProtection="1"/>
    <xf numFmtId="0" fontId="9" fillId="0" borderId="0" xfId="0" applyFont="1" applyBorder="1" applyAlignment="1" applyProtection="1">
      <alignment horizontal="center"/>
    </xf>
    <xf numFmtId="0" fontId="0" fillId="0" borderId="14" xfId="0" applyBorder="1" applyProtection="1"/>
    <xf numFmtId="0" fontId="4" fillId="0" borderId="14" xfId="0" applyFont="1" applyBorder="1" applyAlignment="1" applyProtection="1">
      <alignment horizontal="center"/>
    </xf>
    <xf numFmtId="0" fontId="0" fillId="0" borderId="15" xfId="0" applyBorder="1" applyProtection="1"/>
    <xf numFmtId="0" fontId="0" fillId="0" borderId="17" xfId="0" applyBorder="1" applyProtection="1"/>
    <xf numFmtId="0" fontId="3" fillId="0" borderId="17" xfId="0" applyFont="1" applyFill="1" applyBorder="1" applyAlignment="1" applyProtection="1">
      <alignment horizontal="center" vertical="center" textRotation="90"/>
    </xf>
    <xf numFmtId="0" fontId="8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Protection="1"/>
    <xf numFmtId="165" fontId="6" fillId="0" borderId="17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indent="5"/>
    </xf>
    <xf numFmtId="0" fontId="9" fillId="0" borderId="23" xfId="0" applyFont="1" applyBorder="1" applyAlignment="1" applyProtection="1">
      <alignment horizontal="center"/>
    </xf>
    <xf numFmtId="0" fontId="12" fillId="0" borderId="24" xfId="0" applyFont="1" applyBorder="1" applyProtection="1"/>
    <xf numFmtId="0" fontId="3" fillId="0" borderId="25" xfId="0" applyFont="1" applyFill="1" applyBorder="1" applyAlignment="1" applyProtection="1">
      <alignment horizontal="center" vertical="center" textRotation="90"/>
    </xf>
    <xf numFmtId="164" fontId="13" fillId="0" borderId="26" xfId="0" applyNumberFormat="1" applyFont="1" applyFill="1" applyBorder="1" applyProtection="1"/>
    <xf numFmtId="164" fontId="7" fillId="0" borderId="26" xfId="0" applyNumberFormat="1" applyFont="1" applyBorder="1" applyProtection="1"/>
    <xf numFmtId="0" fontId="3" fillId="0" borderId="27" xfId="0" applyFont="1" applyFill="1" applyBorder="1" applyAlignment="1" applyProtection="1">
      <alignment horizontal="center" vertical="center" textRotation="90"/>
    </xf>
    <xf numFmtId="0" fontId="0" fillId="0" borderId="28" xfId="0" applyBorder="1" applyAlignment="1" applyProtection="1">
      <alignment horizontal="center" vertical="top"/>
    </xf>
    <xf numFmtId="0" fontId="0" fillId="0" borderId="28" xfId="0" applyBorder="1" applyProtection="1"/>
    <xf numFmtId="164" fontId="7" fillId="0" borderId="28" xfId="0" applyNumberFormat="1" applyFont="1" applyBorder="1" applyProtection="1"/>
    <xf numFmtId="164" fontId="7" fillId="0" borderId="29" xfId="0" applyNumberFormat="1" applyFont="1" applyBorder="1" applyProtection="1"/>
    <xf numFmtId="0" fontId="11" fillId="0" borderId="25" xfId="0" applyFont="1" applyFill="1" applyBorder="1" applyAlignment="1" applyProtection="1">
      <alignment horizontal="center" vertical="center" textRotation="90"/>
    </xf>
    <xf numFmtId="164" fontId="16" fillId="0" borderId="6" xfId="0" applyNumberFormat="1" applyFont="1" applyFill="1" applyBorder="1" applyAlignment="1" applyProtection="1">
      <alignment horizontal="center" vertical="top"/>
    </xf>
    <xf numFmtId="0" fontId="13" fillId="5" borderId="16" xfId="0" applyFont="1" applyFill="1" applyBorder="1" applyAlignment="1" applyProtection="1">
      <alignment horizontal="left" vertical="center" indent="4"/>
    </xf>
    <xf numFmtId="0" fontId="13" fillId="5" borderId="17" xfId="0" applyFont="1" applyFill="1" applyBorder="1" applyAlignment="1" applyProtection="1">
      <alignment horizontal="left" vertical="center" indent="4"/>
    </xf>
    <xf numFmtId="0" fontId="13" fillId="0" borderId="21" xfId="0" applyFont="1" applyFill="1" applyBorder="1" applyAlignment="1" applyProtection="1">
      <alignment horizontal="left" vertical="center" indent="4"/>
    </xf>
    <xf numFmtId="0" fontId="13" fillId="4" borderId="22" xfId="0" applyFont="1" applyFill="1" applyBorder="1" applyAlignment="1" applyProtection="1">
      <alignment horizontal="left" vertical="center" indent="4"/>
    </xf>
    <xf numFmtId="0" fontId="13" fillId="4" borderId="23" xfId="0" applyFont="1" applyFill="1" applyBorder="1" applyAlignment="1" applyProtection="1">
      <alignment horizontal="left" vertical="center" indent="4"/>
    </xf>
    <xf numFmtId="0" fontId="13" fillId="0" borderId="27" xfId="0" applyFont="1" applyFill="1" applyBorder="1" applyAlignment="1" applyProtection="1">
      <alignment horizontal="left" vertical="center" indent="4"/>
    </xf>
    <xf numFmtId="0" fontId="13" fillId="2" borderId="1" xfId="0" applyFont="1" applyFill="1" applyBorder="1" applyAlignment="1" applyProtection="1">
      <alignment horizontal="left" vertical="center" indent="4"/>
    </xf>
    <xf numFmtId="0" fontId="13" fillId="2" borderId="2" xfId="0" applyFont="1" applyFill="1" applyBorder="1" applyAlignment="1" applyProtection="1">
      <alignment horizontal="left" vertical="center" indent="4"/>
    </xf>
    <xf numFmtId="0" fontId="13" fillId="0" borderId="5" xfId="0" applyFont="1" applyFill="1" applyBorder="1" applyAlignment="1" applyProtection="1">
      <alignment horizontal="left" vertical="center" indent="4"/>
    </xf>
    <xf numFmtId="0" fontId="16" fillId="3" borderId="0" xfId="0" applyFont="1" applyFill="1" applyBorder="1" applyAlignment="1" applyProtection="1">
      <alignment horizontal="left"/>
    </xf>
    <xf numFmtId="0" fontId="17" fillId="0" borderId="19" xfId="0" applyFont="1" applyFill="1" applyBorder="1" applyAlignment="1" applyProtection="1">
      <alignment horizontal="center" vertical="center" textRotation="90"/>
    </xf>
    <xf numFmtId="0" fontId="18" fillId="0" borderId="0" xfId="0" applyFont="1" applyBorder="1" applyProtection="1"/>
    <xf numFmtId="0" fontId="5" fillId="0" borderId="17" xfId="0" applyFont="1" applyBorder="1" applyAlignment="1" applyProtection="1">
      <alignment horizontal="left" indent="5"/>
    </xf>
    <xf numFmtId="0" fontId="18" fillId="0" borderId="17" xfId="0" applyFont="1" applyBorder="1" applyProtection="1"/>
    <xf numFmtId="0" fontId="18" fillId="0" borderId="18" xfId="0" applyFont="1" applyBorder="1" applyProtection="1"/>
    <xf numFmtId="49" fontId="18" fillId="0" borderId="19" xfId="0" applyNumberFormat="1" applyFont="1" applyFill="1" applyBorder="1" applyAlignment="1" applyProtection="1">
      <alignment horizontal="right" vertical="center" indent="1"/>
    </xf>
    <xf numFmtId="0" fontId="18" fillId="0" borderId="0" xfId="0" applyFont="1" applyFill="1" applyBorder="1" applyProtection="1"/>
    <xf numFmtId="0" fontId="18" fillId="3" borderId="0" xfId="0" applyFont="1" applyFill="1" applyBorder="1" applyProtection="1"/>
    <xf numFmtId="0" fontId="18" fillId="0" borderId="20" xfId="0" applyFont="1" applyBorder="1" applyProtection="1"/>
    <xf numFmtId="0" fontId="5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4" fillId="0" borderId="4" xfId="0" applyFont="1" applyBorder="1" applyProtection="1"/>
    <xf numFmtId="0" fontId="21" fillId="0" borderId="3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left" vertical="center" indent="9"/>
    </xf>
    <xf numFmtId="0" fontId="16" fillId="3" borderId="0" xfId="0" applyFont="1" applyFill="1" applyBorder="1" applyAlignment="1" applyProtection="1">
      <alignment horizontal="left" vertical="center" indent="1"/>
    </xf>
    <xf numFmtId="0" fontId="14" fillId="3" borderId="0" xfId="0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right"/>
    </xf>
    <xf numFmtId="0" fontId="14" fillId="3" borderId="0" xfId="0" applyFont="1" applyFill="1" applyBorder="1" applyAlignment="1" applyProtection="1">
      <alignment horizontal="left" vertical="top" indent="9"/>
    </xf>
    <xf numFmtId="0" fontId="14" fillId="3" borderId="0" xfId="0" applyFont="1" applyFill="1" applyBorder="1" applyAlignment="1" applyProtection="1">
      <alignment vertical="center"/>
    </xf>
    <xf numFmtId="0" fontId="14" fillId="3" borderId="0" xfId="0" applyFont="1" applyFill="1" applyBorder="1" applyProtection="1"/>
    <xf numFmtId="0" fontId="14" fillId="0" borderId="5" xfId="0" applyFont="1" applyBorder="1" applyProtection="1"/>
    <xf numFmtId="0" fontId="14" fillId="0" borderId="6" xfId="0" applyFont="1" applyFill="1" applyBorder="1" applyAlignment="1" applyProtection="1">
      <alignment horizontal="left" vertical="top" indent="9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6" xfId="0" applyFont="1" applyFill="1" applyBorder="1" applyProtection="1"/>
    <xf numFmtId="0" fontId="14" fillId="0" borderId="7" xfId="0" applyFont="1" applyBorder="1" applyProtection="1"/>
    <xf numFmtId="164" fontId="7" fillId="0" borderId="31" xfId="0" applyNumberFormat="1" applyFont="1" applyBorder="1" applyProtection="1"/>
    <xf numFmtId="0" fontId="2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/>
    </xf>
    <xf numFmtId="2" fontId="23" fillId="0" borderId="0" xfId="0" applyNumberFormat="1" applyFont="1" applyBorder="1" applyAlignment="1" applyProtection="1">
      <alignment horizontal="center" vertical="center"/>
    </xf>
    <xf numFmtId="164" fontId="24" fillId="0" borderId="0" xfId="0" applyNumberFormat="1" applyFont="1" applyBorder="1" applyProtection="1"/>
    <xf numFmtId="0" fontId="0" fillId="0" borderId="9" xfId="0" applyBorder="1" applyProtection="1"/>
    <xf numFmtId="0" fontId="0" fillId="0" borderId="0" xfId="0" applyProtection="1"/>
    <xf numFmtId="0" fontId="13" fillId="5" borderId="0" xfId="0" applyFont="1" applyFill="1" applyBorder="1" applyAlignment="1" applyProtection="1">
      <alignment horizontal="center"/>
    </xf>
    <xf numFmtId="0" fontId="26" fillId="5" borderId="0" xfId="0" applyFont="1" applyFill="1" applyBorder="1" applyAlignment="1" applyProtection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4" fontId="0" fillId="0" borderId="0" xfId="0" applyNumberFormat="1" applyProtection="1">
      <protection locked="0"/>
    </xf>
    <xf numFmtId="167" fontId="0" fillId="0" borderId="0" xfId="0" applyNumberFormat="1" applyFill="1" applyAlignment="1" applyProtection="1">
      <alignment horizontal="right"/>
      <protection locked="0"/>
    </xf>
    <xf numFmtId="0" fontId="27" fillId="0" borderId="14" xfId="0" applyFont="1" applyBorder="1" applyAlignment="1" applyProtection="1">
      <alignment horizontal="center"/>
    </xf>
    <xf numFmtId="0" fontId="28" fillId="0" borderId="0" xfId="0" applyFont="1" applyAlignment="1" applyProtection="1">
      <alignment horizontal="right"/>
    </xf>
    <xf numFmtId="0" fontId="6" fillId="3" borderId="0" xfId="0" applyFont="1" applyFill="1" applyBorder="1" applyAlignment="1" applyProtection="1">
      <alignment horizontal="left" vertical="center"/>
    </xf>
    <xf numFmtId="164" fontId="13" fillId="4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2" fontId="19" fillId="0" borderId="0" xfId="0" applyNumberFormat="1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right" vertical="center" indent="1"/>
    </xf>
    <xf numFmtId="2" fontId="19" fillId="0" borderId="30" xfId="0" applyNumberFormat="1" applyFont="1" applyFill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 textRotation="90" wrapText="1"/>
    </xf>
    <xf numFmtId="0" fontId="1" fillId="4" borderId="11" xfId="0" applyFont="1" applyFill="1" applyBorder="1" applyAlignment="1" applyProtection="1">
      <alignment horizontal="center" vertical="center" textRotation="90" wrapText="1"/>
    </xf>
    <xf numFmtId="0" fontId="1" fillId="4" borderId="13" xfId="0" applyFont="1" applyFill="1" applyBorder="1" applyAlignment="1" applyProtection="1">
      <alignment horizontal="center" vertical="center" textRotation="90" wrapText="1"/>
    </xf>
    <xf numFmtId="0" fontId="2" fillId="4" borderId="9" xfId="0" applyFont="1" applyFill="1" applyBorder="1" applyAlignment="1" applyProtection="1">
      <alignment horizontal="center" vertical="center" textRotation="90" wrapText="1"/>
    </xf>
    <xf numFmtId="0" fontId="2" fillId="4" borderId="0" xfId="0" applyFont="1" applyFill="1" applyBorder="1" applyAlignment="1" applyProtection="1">
      <alignment horizontal="center" vertical="center" textRotation="90" wrapText="1"/>
    </xf>
    <xf numFmtId="0" fontId="2" fillId="4" borderId="14" xfId="0" applyFont="1" applyFill="1" applyBorder="1" applyAlignment="1" applyProtection="1">
      <alignment horizontal="center" vertical="center" textRotation="90" wrapText="1"/>
    </xf>
    <xf numFmtId="0" fontId="3" fillId="4" borderId="9" xfId="0" applyFont="1" applyFill="1" applyBorder="1" applyAlignment="1" applyProtection="1">
      <alignment horizontal="right" vertical="center" textRotation="90"/>
    </xf>
    <xf numFmtId="0" fontId="3" fillId="4" borderId="0" xfId="0" applyFont="1" applyFill="1" applyBorder="1" applyAlignment="1" applyProtection="1">
      <alignment horizontal="right" vertical="center" textRotation="90"/>
    </xf>
    <xf numFmtId="0" fontId="3" fillId="4" borderId="14" xfId="0" applyFont="1" applyFill="1" applyBorder="1" applyAlignment="1" applyProtection="1">
      <alignment horizontal="right" vertical="center" textRotation="90"/>
    </xf>
    <xf numFmtId="1" fontId="5" fillId="3" borderId="0" xfId="0" applyNumberFormat="1" applyFont="1" applyFill="1" applyBorder="1" applyAlignment="1" applyProtection="1">
      <alignment horizontal="right" vertical="center" indent="1"/>
    </xf>
    <xf numFmtId="0" fontId="25" fillId="0" borderId="9" xfId="0" applyFont="1" applyBorder="1" applyAlignment="1" applyProtection="1">
      <alignment horizontal="right" vertical="center"/>
    </xf>
    <xf numFmtId="1" fontId="15" fillId="3" borderId="0" xfId="0" applyNumberFormat="1" applyFont="1" applyFill="1" applyBorder="1" applyAlignment="1" applyProtection="1">
      <alignment horizontal="right" vertical="center" indent="2"/>
    </xf>
    <xf numFmtId="2" fontId="15" fillId="3" borderId="0" xfId="0" applyNumberFormat="1" applyFont="1" applyFill="1" applyBorder="1" applyAlignment="1" applyProtection="1">
      <alignment horizontal="right" vertical="center"/>
    </xf>
    <xf numFmtId="0" fontId="0" fillId="0" borderId="31" xfId="0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horizontal="left" vertical="center" wrapText="1" indent="1"/>
    </xf>
    <xf numFmtId="0" fontId="14" fillId="0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U$9" lockText="1" noThreeD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Spin" dx="16" fmlaLink="$U$5" max="500" min="1" page="10" val="69"/>
</file>

<file path=xl/ctrlProps/ctrlProp5.xml><?xml version="1.0" encoding="utf-8"?>
<formControlPr xmlns="http://schemas.microsoft.com/office/spreadsheetml/2009/9/main" objectType="Spin" dx="16" fmlaLink="$U$7" max="600" min="1" page="10" val="23"/>
</file>

<file path=xl/ctrlProps/ctrlProp6.xml><?xml version="1.0" encoding="utf-8"?>
<formControlPr xmlns="http://schemas.microsoft.com/office/spreadsheetml/2009/9/main" objectType="Spin" dx="16" fmlaLink="$U$8" max="2000" min="10" page="10" val="575"/>
</file>

<file path=xl/ctrlProps/ctrlProp7.xml><?xml version="1.0" encoding="utf-8"?>
<formControlPr xmlns="http://schemas.microsoft.com/office/spreadsheetml/2009/9/main" objectType="Spin" dx="16" fmlaLink="$U$18" max="60" min="1" page="10" val="26"/>
</file>

<file path=xl/ctrlProps/ctrlProp8.xml><?xml version="1.0" encoding="utf-8"?>
<formControlPr xmlns="http://schemas.microsoft.com/office/spreadsheetml/2009/9/main" objectType="Spin" dx="16" fmlaLink="$U$16" max="4000" min="5" page="10" val="80"/>
</file>

<file path=xl/ctrlProps/ctrlProp9.xml><?xml version="1.0" encoding="utf-8"?>
<formControlPr xmlns="http://schemas.microsoft.com/office/spreadsheetml/2009/9/main" objectType="Radio" checked="Checked" firstButton="1" fmlaLink="$U$1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0</xdr:rowOff>
        </xdr:from>
        <xdr:to>
          <xdr:col>7</xdr:col>
          <xdr:colOff>219075</xdr:colOff>
          <xdr:row>6</xdr:row>
          <xdr:rowOff>0</xdr:rowOff>
        </xdr:to>
        <xdr:grpSp>
          <xdr:nvGrpSpPr>
            <xdr:cNvPr id="2" name="Group 1"/>
            <xdr:cNvGrpSpPr/>
          </xdr:nvGrpSpPr>
          <xdr:grpSpPr>
            <a:xfrm>
              <a:off x="3409950" y="838200"/>
              <a:ext cx="219075" cy="419100"/>
              <a:chOff x="4419600" y="3038475"/>
              <a:chExt cx="219075" cy="542925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>
              <a:xfrm>
                <a:off x="4419600" y="3038475"/>
                <a:ext cx="219075" cy="266699"/>
              </a:xfrm>
              <a:prstGeom prst="rect">
                <a:avLst/>
              </a:prstGeom>
            </xdr:spPr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4419600" y="3314701"/>
                <a:ext cx="219075" cy="266699"/>
              </a:xfrm>
              <a:prstGeom prst="rect">
                <a:avLst/>
              </a:prstGeom>
            </xdr:spPr>
          </xdr:sp>
          <xdr:sp macro="" textlink="">
            <xdr:nvSpPr>
              <xdr:cNvPr id="1027" name="Group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>
              <a:xfrm>
                <a:off x="4419600" y="3038475"/>
                <a:ext cx="219075" cy="5429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8</xdr:col>
          <xdr:colOff>361950</xdr:colOff>
          <xdr:row>5</xdr:row>
          <xdr:rowOff>200025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</xdr:row>
          <xdr:rowOff>9525</xdr:rowOff>
        </xdr:from>
        <xdr:to>
          <xdr:col>8</xdr:col>
          <xdr:colOff>371475</xdr:colOff>
          <xdr:row>10</xdr:row>
          <xdr:rowOff>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14</xdr:row>
          <xdr:rowOff>19050</xdr:rowOff>
        </xdr:from>
        <xdr:to>
          <xdr:col>8</xdr:col>
          <xdr:colOff>371475</xdr:colOff>
          <xdr:row>16</xdr:row>
          <xdr:rowOff>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27</xdr:row>
          <xdr:rowOff>0</xdr:rowOff>
        </xdr:from>
        <xdr:to>
          <xdr:col>9</xdr:col>
          <xdr:colOff>361950</xdr:colOff>
          <xdr:row>28</xdr:row>
          <xdr:rowOff>200025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18</xdr:row>
          <xdr:rowOff>19050</xdr:rowOff>
        </xdr:from>
        <xdr:to>
          <xdr:col>8</xdr:col>
          <xdr:colOff>361950</xdr:colOff>
          <xdr:row>20</xdr:row>
          <xdr:rowOff>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27</xdr:row>
          <xdr:rowOff>0</xdr:rowOff>
        </xdr:from>
        <xdr:to>
          <xdr:col>8</xdr:col>
          <xdr:colOff>219075</xdr:colOff>
          <xdr:row>29</xdr:row>
          <xdr:rowOff>0</xdr:rowOff>
        </xdr:to>
        <xdr:grpSp>
          <xdr:nvGrpSpPr>
            <xdr:cNvPr id="11" name="Group 10"/>
            <xdr:cNvGrpSpPr/>
          </xdr:nvGrpSpPr>
          <xdr:grpSpPr>
            <a:xfrm>
              <a:off x="3790950" y="5657850"/>
              <a:ext cx="219075" cy="419100"/>
              <a:chOff x="4419600" y="3038475"/>
              <a:chExt cx="219075" cy="542925"/>
            </a:xfrm>
          </xdr:grpSpPr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4419600" y="3038475"/>
                <a:ext cx="219075" cy="266699"/>
              </a:xfrm>
              <a:prstGeom prst="rect">
                <a:avLst/>
              </a:prstGeom>
            </xdr:spPr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4419600" y="3314701"/>
                <a:ext cx="219075" cy="266699"/>
              </a:xfrm>
              <a:prstGeom prst="rect">
                <a:avLst/>
              </a:prstGeom>
            </xdr:spPr>
          </xdr:sp>
          <xdr:sp macro="" textlink="">
            <xdr:nvSpPr>
              <xdr:cNvPr id="1035" name="Group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4419600" y="3038475"/>
                <a:ext cx="219075" cy="5429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 editAs="oneCell">
    <xdr:from>
      <xdr:col>17</xdr:col>
      <xdr:colOff>84666</xdr:colOff>
      <xdr:row>31</xdr:row>
      <xdr:rowOff>148163</xdr:rowOff>
    </xdr:from>
    <xdr:to>
      <xdr:col>19</xdr:col>
      <xdr:colOff>171018</xdr:colOff>
      <xdr:row>32</xdr:row>
      <xdr:rowOff>387255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2916" y="6709830"/>
          <a:ext cx="1493935" cy="39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4"/>
  <sheetViews>
    <sheetView showGridLines="0" showRowColHeaders="0" tabSelected="1" showRuler="0" topLeftCell="F3" zoomScaleNormal="100" workbookViewId="0">
      <selection activeCell="N33" sqref="N33"/>
    </sheetView>
  </sheetViews>
  <sheetFormatPr defaultColWidth="0" defaultRowHeight="0" customHeight="1" zeroHeight="1" x14ac:dyDescent="0.25"/>
  <cols>
    <col min="1" max="1" width="3.7109375" style="4" customWidth="1"/>
    <col min="2" max="2" width="5.7109375" style="4" customWidth="1"/>
    <col min="3" max="3" width="4.7109375" style="4" customWidth="1"/>
    <col min="4" max="4" width="5.7109375" style="4" customWidth="1"/>
    <col min="5" max="5" width="2.7109375" style="4" customWidth="1"/>
    <col min="6" max="6" width="8.85546875" style="4" customWidth="1"/>
    <col min="7" max="7" width="19.7109375" style="4" customWidth="1"/>
    <col min="8" max="9" width="5.7109375" style="4" customWidth="1"/>
    <col min="10" max="10" width="15.140625" style="4" customWidth="1"/>
    <col min="11" max="11" width="7.28515625" style="4" customWidth="1"/>
    <col min="12" max="12" width="4.42578125" style="4" customWidth="1"/>
    <col min="13" max="13" width="4.85546875" style="4" customWidth="1"/>
    <col min="14" max="14" width="9.42578125" style="4" customWidth="1"/>
    <col min="15" max="15" width="6.7109375" style="4" customWidth="1"/>
    <col min="16" max="18" width="3.85546875" style="4" customWidth="1"/>
    <col min="19" max="19" width="17.28515625" style="5" customWidth="1"/>
    <col min="20" max="20" width="2.85546875" style="4" customWidth="1"/>
    <col min="21" max="21" width="10.7109375" style="21" hidden="1" customWidth="1"/>
    <col min="22" max="22" width="15.140625" hidden="1" customWidth="1"/>
    <col min="23" max="23" width="3.7109375" style="21" customWidth="1"/>
    <col min="24" max="16384" width="10.7109375" hidden="1"/>
  </cols>
  <sheetData>
    <row r="1" spans="1:23" s="4" customFormat="1" ht="17.100000000000001" customHeight="1" thickBot="1" x14ac:dyDescent="0.3">
      <c r="A1" s="1"/>
      <c r="B1" s="2"/>
      <c r="C1" s="2"/>
      <c r="D1" s="3"/>
      <c r="E1" s="3"/>
      <c r="F1" s="3"/>
      <c r="G1" s="3"/>
      <c r="S1" s="108"/>
      <c r="T1" s="109" t="s">
        <v>43</v>
      </c>
    </row>
    <row r="2" spans="1:23" ht="17.100000000000001" customHeight="1" thickTop="1" thickBot="1" x14ac:dyDescent="0.3">
      <c r="A2" s="1"/>
      <c r="B2" s="119" t="s">
        <v>0</v>
      </c>
      <c r="C2" s="122" t="s">
        <v>1</v>
      </c>
      <c r="D2" s="125" t="s">
        <v>2</v>
      </c>
      <c r="E2" s="27"/>
      <c r="F2" s="27"/>
      <c r="G2" s="27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99"/>
      <c r="T2" s="29"/>
      <c r="U2" s="106">
        <v>42674</v>
      </c>
      <c r="V2" t="s">
        <v>42</v>
      </c>
      <c r="W2" s="4"/>
    </row>
    <row r="3" spans="1:23" ht="17.100000000000001" customHeight="1" thickBot="1" x14ac:dyDescent="0.3">
      <c r="A3" s="1"/>
      <c r="B3" s="120"/>
      <c r="C3" s="123"/>
      <c r="D3" s="126"/>
      <c r="E3" s="3"/>
      <c r="F3" s="3"/>
      <c r="G3" s="54" t="s">
        <v>3</v>
      </c>
      <c r="H3" s="55"/>
      <c r="I3" s="55"/>
      <c r="J3" s="56"/>
      <c r="K3" s="6"/>
      <c r="L3" s="6"/>
      <c r="M3" s="6"/>
      <c r="N3" s="6"/>
      <c r="O3" s="6"/>
      <c r="P3" s="6"/>
      <c r="Q3" s="6"/>
      <c r="R3" s="6"/>
      <c r="S3" s="7"/>
      <c r="T3" s="30"/>
      <c r="W3" s="4"/>
    </row>
    <row r="4" spans="1:23" ht="17.100000000000001" customHeight="1" thickBot="1" x14ac:dyDescent="0.35">
      <c r="A4" s="1"/>
      <c r="B4" s="120"/>
      <c r="C4" s="123"/>
      <c r="D4" s="126"/>
      <c r="E4" s="3"/>
      <c r="F4" s="3"/>
      <c r="G4" s="64"/>
      <c r="H4" s="65"/>
      <c r="I4" s="65"/>
      <c r="J4" s="8" t="s">
        <v>4</v>
      </c>
      <c r="K4" s="66"/>
      <c r="L4" s="66"/>
      <c r="M4" s="66"/>
      <c r="N4" s="66"/>
      <c r="O4" s="67"/>
      <c r="P4" s="68"/>
      <c r="Q4" s="6"/>
      <c r="R4" s="6"/>
      <c r="S4" s="7"/>
      <c r="T4" s="30"/>
      <c r="W4" s="4"/>
    </row>
    <row r="5" spans="1:23" ht="17.100000000000001" customHeight="1" thickTop="1" thickBot="1" x14ac:dyDescent="0.35">
      <c r="A5" s="1"/>
      <c r="B5" s="120"/>
      <c r="C5" s="123"/>
      <c r="D5" s="126"/>
      <c r="E5" s="3"/>
      <c r="F5" s="3"/>
      <c r="G5" s="69" t="s">
        <v>31</v>
      </c>
      <c r="H5" s="70"/>
      <c r="I5" s="71"/>
      <c r="J5" s="128">
        <f>SUM(U5)*U10</f>
        <v>345</v>
      </c>
      <c r="K5" s="114" t="s">
        <v>5</v>
      </c>
      <c r="L5" s="114"/>
      <c r="M5" s="114"/>
      <c r="N5" s="114"/>
      <c r="O5" s="114"/>
      <c r="P5" s="72"/>
      <c r="Q5" s="6"/>
      <c r="R5" s="6"/>
      <c r="S5" s="101" t="s">
        <v>6</v>
      </c>
      <c r="T5" s="30"/>
      <c r="U5" s="21">
        <v>69</v>
      </c>
      <c r="V5" s="104" t="s">
        <v>36</v>
      </c>
      <c r="W5" s="4"/>
    </row>
    <row r="6" spans="1:23" ht="17.100000000000001" customHeight="1" thickTop="1" thickBot="1" x14ac:dyDescent="0.3">
      <c r="A6" s="1"/>
      <c r="B6" s="120"/>
      <c r="C6" s="123"/>
      <c r="D6" s="126"/>
      <c r="E6" s="3"/>
      <c r="F6" s="3"/>
      <c r="G6" s="69" t="s">
        <v>30</v>
      </c>
      <c r="H6" s="70"/>
      <c r="I6" s="71"/>
      <c r="J6" s="128"/>
      <c r="K6" s="114"/>
      <c r="L6" s="114"/>
      <c r="M6" s="114"/>
      <c r="N6" s="114"/>
      <c r="O6" s="114"/>
      <c r="P6" s="72"/>
      <c r="Q6" s="6"/>
      <c r="R6" s="6"/>
      <c r="S6" s="102">
        <f>SUM(J5*250)</f>
        <v>86250</v>
      </c>
      <c r="T6" s="30"/>
      <c r="W6" s="4"/>
    </row>
    <row r="7" spans="1:23" ht="17.100000000000001" customHeight="1" thickTop="1" thickBot="1" x14ac:dyDescent="0.3">
      <c r="A7" s="1"/>
      <c r="B7" s="120"/>
      <c r="C7" s="123"/>
      <c r="D7" s="126"/>
      <c r="E7" s="3"/>
      <c r="F7" s="3"/>
      <c r="G7" s="64"/>
      <c r="H7" s="70"/>
      <c r="I7" s="70"/>
      <c r="J7" s="115" t="s">
        <v>7</v>
      </c>
      <c r="K7" s="115"/>
      <c r="L7" s="115"/>
      <c r="M7" s="115"/>
      <c r="N7" s="115"/>
      <c r="O7" s="73"/>
      <c r="P7" s="72"/>
      <c r="Q7" s="6"/>
      <c r="R7" s="6"/>
      <c r="S7" s="93"/>
      <c r="T7" s="30"/>
      <c r="U7" s="21">
        <v>23</v>
      </c>
      <c r="V7" s="104" t="s">
        <v>37</v>
      </c>
      <c r="W7" s="4"/>
    </row>
    <row r="8" spans="1:23" ht="17.100000000000001" customHeight="1" thickTop="1" thickBot="1" x14ac:dyDescent="0.35">
      <c r="A8" s="1"/>
      <c r="B8" s="120"/>
      <c r="C8" s="123"/>
      <c r="D8" s="126"/>
      <c r="E8" s="3"/>
      <c r="F8" s="3"/>
      <c r="G8" s="64"/>
      <c r="H8" s="74"/>
      <c r="I8" s="65"/>
      <c r="J8" s="8" t="s">
        <v>8</v>
      </c>
      <c r="K8" s="8"/>
      <c r="L8" s="8"/>
      <c r="M8" s="8"/>
      <c r="N8" s="8"/>
      <c r="O8" s="8"/>
      <c r="P8" s="72"/>
      <c r="Q8" s="6"/>
      <c r="R8" s="6"/>
      <c r="S8" s="94"/>
      <c r="T8" s="30"/>
      <c r="U8" s="21">
        <v>575</v>
      </c>
      <c r="V8" s="103" t="s">
        <v>41</v>
      </c>
      <c r="W8" s="4"/>
    </row>
    <row r="9" spans="1:23" ht="17.100000000000001" customHeight="1" thickTop="1" x14ac:dyDescent="0.25">
      <c r="A9" s="1"/>
      <c r="B9" s="120"/>
      <c r="C9" s="123"/>
      <c r="D9" s="126"/>
      <c r="E9" s="3"/>
      <c r="F9" s="3"/>
      <c r="G9" s="64"/>
      <c r="H9" s="75"/>
      <c r="I9" s="71"/>
      <c r="J9" s="116">
        <f>U7/4</f>
        <v>5.75</v>
      </c>
      <c r="K9" s="114" t="s">
        <v>9</v>
      </c>
      <c r="L9" s="114"/>
      <c r="M9" s="114"/>
      <c r="N9" s="114"/>
      <c r="O9" s="114"/>
      <c r="P9" s="72"/>
      <c r="Q9" s="6"/>
      <c r="R9" s="6"/>
      <c r="S9" s="93" t="s">
        <v>10</v>
      </c>
      <c r="T9" s="30"/>
      <c r="U9" s="22">
        <v>2</v>
      </c>
      <c r="V9" s="11" t="s">
        <v>40</v>
      </c>
      <c r="W9" s="4"/>
    </row>
    <row r="10" spans="1:23" ht="17.100000000000001" customHeight="1" x14ac:dyDescent="0.25">
      <c r="A10" s="1"/>
      <c r="B10" s="120"/>
      <c r="C10" s="123"/>
      <c r="D10" s="126"/>
      <c r="E10" s="3"/>
      <c r="F10" s="3"/>
      <c r="G10" s="64"/>
      <c r="H10" s="75"/>
      <c r="I10" s="71"/>
      <c r="J10" s="116"/>
      <c r="K10" s="114"/>
      <c r="L10" s="114"/>
      <c r="M10" s="114"/>
      <c r="N10" s="114"/>
      <c r="O10" s="114"/>
      <c r="P10" s="72"/>
      <c r="Q10" s="6"/>
      <c r="R10" s="6"/>
      <c r="S10" s="95">
        <f>U12</f>
        <v>60</v>
      </c>
      <c r="T10" s="30"/>
      <c r="U10" s="107" t="str">
        <f>IF(U9=1,"1","5")</f>
        <v>5</v>
      </c>
      <c r="V10" s="11" t="s">
        <v>11</v>
      </c>
      <c r="W10" s="4"/>
    </row>
    <row r="11" spans="1:23" ht="17.100000000000001" customHeight="1" thickBot="1" x14ac:dyDescent="0.3">
      <c r="A11" s="1"/>
      <c r="B11" s="120"/>
      <c r="C11" s="123"/>
      <c r="D11" s="126"/>
      <c r="E11" s="3"/>
      <c r="F11" s="3"/>
      <c r="G11" s="64"/>
      <c r="H11" s="75"/>
      <c r="I11" s="70"/>
      <c r="J11" s="117" t="s">
        <v>7</v>
      </c>
      <c r="K11" s="117"/>
      <c r="L11" s="117"/>
      <c r="M11" s="117"/>
      <c r="N11" s="117"/>
      <c r="O11" s="76"/>
      <c r="P11" s="72"/>
      <c r="Q11" s="6"/>
      <c r="R11" s="6"/>
      <c r="S11" s="12"/>
      <c r="T11" s="30"/>
      <c r="U11" s="23">
        <f>SUM(J5*250)</f>
        <v>86250</v>
      </c>
      <c r="V11" s="11" t="s">
        <v>12</v>
      </c>
      <c r="W11" s="4"/>
    </row>
    <row r="12" spans="1:23" ht="17.100000000000001" customHeight="1" thickBot="1" x14ac:dyDescent="0.3">
      <c r="A12" s="1"/>
      <c r="B12" s="120"/>
      <c r="C12" s="123"/>
      <c r="D12" s="126"/>
      <c r="E12" s="3"/>
      <c r="F12" s="3"/>
      <c r="G12" s="36"/>
      <c r="H12" s="37"/>
      <c r="I12" s="38"/>
      <c r="J12" s="39"/>
      <c r="K12" s="40"/>
      <c r="L12" s="40"/>
      <c r="M12" s="40"/>
      <c r="N12" s="40"/>
      <c r="O12" s="40"/>
      <c r="P12" s="35"/>
      <c r="Q12" s="6"/>
      <c r="R12" s="6"/>
      <c r="S12" s="12"/>
      <c r="T12" s="30"/>
      <c r="U12" s="24">
        <f>SUM(J5/J9)</f>
        <v>60</v>
      </c>
      <c r="V12" t="s">
        <v>10</v>
      </c>
      <c r="W12" s="4"/>
    </row>
    <row r="13" spans="1:23" ht="17.100000000000001" customHeight="1" thickBot="1" x14ac:dyDescent="0.35">
      <c r="A13" s="1"/>
      <c r="B13" s="120"/>
      <c r="C13" s="123"/>
      <c r="D13" s="126"/>
      <c r="E13" s="3"/>
      <c r="F13" s="3"/>
      <c r="G13" s="57" t="s">
        <v>33</v>
      </c>
      <c r="H13" s="58"/>
      <c r="I13" s="58"/>
      <c r="J13" s="59"/>
      <c r="K13" s="13"/>
      <c r="L13" s="13"/>
      <c r="M13" s="13"/>
      <c r="N13" s="14"/>
      <c r="O13" s="14"/>
      <c r="P13" s="15"/>
      <c r="Q13" s="15"/>
      <c r="R13" s="15"/>
      <c r="S13" s="7"/>
      <c r="T13" s="30"/>
      <c r="U13" s="23">
        <f>SUM(U11/U12)</f>
        <v>1437.5</v>
      </c>
      <c r="V13" s="11" t="s">
        <v>13</v>
      </c>
      <c r="W13" s="16"/>
    </row>
    <row r="14" spans="1:23" ht="17.100000000000001" customHeight="1" x14ac:dyDescent="0.3">
      <c r="A14" s="1"/>
      <c r="B14" s="120"/>
      <c r="C14" s="123"/>
      <c r="D14" s="126"/>
      <c r="E14" s="3"/>
      <c r="F14" s="3"/>
      <c r="G14" s="52"/>
      <c r="H14" s="17"/>
      <c r="I14" s="14"/>
      <c r="J14" s="13" t="s">
        <v>14</v>
      </c>
      <c r="K14" s="41"/>
      <c r="L14" s="41"/>
      <c r="M14" s="41"/>
      <c r="N14" s="42" t="s">
        <v>15</v>
      </c>
      <c r="O14" s="42"/>
      <c r="P14" s="43"/>
      <c r="Q14" s="15"/>
      <c r="R14" s="15"/>
      <c r="S14" s="7"/>
      <c r="T14" s="30"/>
      <c r="U14" s="25">
        <f>SUM(J15/U13)</f>
        <v>0.4</v>
      </c>
      <c r="V14" t="s">
        <v>16</v>
      </c>
      <c r="W14" s="4"/>
    </row>
    <row r="15" spans="1:23" ht="17.100000000000001" customHeight="1" thickBot="1" x14ac:dyDescent="0.35">
      <c r="A15" s="1"/>
      <c r="B15" s="120"/>
      <c r="C15" s="123"/>
      <c r="D15" s="126"/>
      <c r="E15" s="3"/>
      <c r="F15" s="3"/>
      <c r="G15" s="44"/>
      <c r="H15" s="9"/>
      <c r="I15" s="10"/>
      <c r="J15" s="113">
        <f>SUM(U8)</f>
        <v>575</v>
      </c>
      <c r="K15" s="110"/>
      <c r="L15" s="110"/>
      <c r="M15" s="110"/>
      <c r="N15" s="111">
        <f>SUM(U12*J15)</f>
        <v>34500</v>
      </c>
      <c r="O15" s="111"/>
      <c r="P15" s="45"/>
      <c r="Q15" s="112" t="s">
        <v>17</v>
      </c>
      <c r="R15" s="112"/>
      <c r="S15" s="96" t="s">
        <v>18</v>
      </c>
      <c r="T15" s="30"/>
      <c r="U15" s="24">
        <f>U11/100</f>
        <v>862.5</v>
      </c>
      <c r="V15" t="s">
        <v>19</v>
      </c>
      <c r="W15" s="4"/>
    </row>
    <row r="16" spans="1:23" ht="17.100000000000001" customHeight="1" thickTop="1" thickBot="1" x14ac:dyDescent="0.35">
      <c r="A16" s="1"/>
      <c r="B16" s="120"/>
      <c r="C16" s="123"/>
      <c r="D16" s="126"/>
      <c r="E16" s="3"/>
      <c r="F16" s="3"/>
      <c r="G16" s="44"/>
      <c r="H16" s="9"/>
      <c r="I16" s="10"/>
      <c r="J16" s="113"/>
      <c r="K16" s="110"/>
      <c r="L16" s="110"/>
      <c r="M16" s="110"/>
      <c r="N16" s="111"/>
      <c r="O16" s="111"/>
      <c r="P16" s="45"/>
      <c r="Q16" s="112"/>
      <c r="R16" s="112"/>
      <c r="S16" s="97">
        <f>SUM(N15/U15)</f>
        <v>40</v>
      </c>
      <c r="T16" s="30"/>
      <c r="U16" s="21">
        <v>80</v>
      </c>
      <c r="V16" s="103" t="s">
        <v>38</v>
      </c>
      <c r="W16" s="4"/>
    </row>
    <row r="17" spans="1:23" ht="17.100000000000001" customHeight="1" thickTop="1" thickBot="1" x14ac:dyDescent="0.3">
      <c r="A17" s="1"/>
      <c r="B17" s="120"/>
      <c r="C17" s="123"/>
      <c r="D17" s="126"/>
      <c r="E17" s="3"/>
      <c r="F17" s="3"/>
      <c r="G17" s="44"/>
      <c r="H17" s="118" t="s">
        <v>29</v>
      </c>
      <c r="I17" s="6"/>
      <c r="J17" s="6"/>
      <c r="K17" s="6"/>
      <c r="L17" s="6"/>
      <c r="M17" s="6"/>
      <c r="N17" s="6"/>
      <c r="O17" s="19"/>
      <c r="P17" s="46"/>
      <c r="Q17" s="98"/>
      <c r="R17" s="98"/>
      <c r="S17" s="96"/>
      <c r="T17" s="30"/>
      <c r="W17" s="4"/>
    </row>
    <row r="18" spans="1:23" ht="17.100000000000001" customHeight="1" thickTop="1" thickBot="1" x14ac:dyDescent="0.35">
      <c r="A18" s="1"/>
      <c r="B18" s="120"/>
      <c r="C18" s="123"/>
      <c r="D18" s="126"/>
      <c r="E18" s="3"/>
      <c r="F18" s="3"/>
      <c r="G18" s="44"/>
      <c r="H18" s="118"/>
      <c r="I18" s="6"/>
      <c r="J18" s="13" t="s">
        <v>18</v>
      </c>
      <c r="K18" s="14"/>
      <c r="L18" s="14"/>
      <c r="M18" s="14"/>
      <c r="N18" s="31" t="s">
        <v>15</v>
      </c>
      <c r="O18" s="31"/>
      <c r="P18" s="46"/>
      <c r="Q18" s="98"/>
      <c r="R18" s="98"/>
      <c r="S18" s="96"/>
      <c r="T18" s="30"/>
      <c r="U18" s="21">
        <v>26</v>
      </c>
      <c r="V18" s="105" t="s">
        <v>20</v>
      </c>
      <c r="W18" s="4"/>
    </row>
    <row r="19" spans="1:23" ht="17.100000000000001" customHeight="1" thickTop="1" x14ac:dyDescent="0.25">
      <c r="A19" s="1"/>
      <c r="B19" s="120"/>
      <c r="C19" s="123"/>
      <c r="D19" s="126"/>
      <c r="E19" s="3"/>
      <c r="F19" s="3"/>
      <c r="G19" s="44"/>
      <c r="H19" s="18"/>
      <c r="I19" s="6"/>
      <c r="J19" s="113">
        <f>U16/2</f>
        <v>40</v>
      </c>
      <c r="K19" s="10"/>
      <c r="L19" s="10"/>
      <c r="M19" s="10"/>
      <c r="N19" s="111">
        <f>(U16*U15)/2</f>
        <v>34500</v>
      </c>
      <c r="O19" s="111"/>
      <c r="P19" s="46"/>
      <c r="Q19" s="112" t="s">
        <v>17</v>
      </c>
      <c r="R19" s="112"/>
      <c r="S19" s="96" t="s">
        <v>14</v>
      </c>
      <c r="T19" s="30"/>
      <c r="U19" s="26">
        <v>1</v>
      </c>
      <c r="V19" t="s">
        <v>39</v>
      </c>
      <c r="W19" s="4"/>
    </row>
    <row r="20" spans="1:23" ht="17.100000000000001" customHeight="1" x14ac:dyDescent="0.25">
      <c r="A20" s="1"/>
      <c r="B20" s="120"/>
      <c r="C20" s="123"/>
      <c r="D20" s="126"/>
      <c r="E20" s="3"/>
      <c r="F20" s="3"/>
      <c r="G20" s="44"/>
      <c r="H20" s="18"/>
      <c r="I20" s="6"/>
      <c r="J20" s="113"/>
      <c r="K20" s="10"/>
      <c r="L20" s="10"/>
      <c r="M20" s="10"/>
      <c r="N20" s="111"/>
      <c r="O20" s="111"/>
      <c r="P20" s="46"/>
      <c r="Q20" s="112"/>
      <c r="R20" s="112"/>
      <c r="S20" s="97">
        <f>N19/U12</f>
        <v>575</v>
      </c>
      <c r="T20" s="30"/>
      <c r="U20" s="26">
        <f>IF(U19=1,J15,S20)</f>
        <v>575</v>
      </c>
      <c r="V20" t="s">
        <v>21</v>
      </c>
      <c r="W20" s="4"/>
    </row>
    <row r="21" spans="1:23" ht="17.100000000000001" customHeight="1" thickBot="1" x14ac:dyDescent="0.3">
      <c r="A21" s="1"/>
      <c r="B21" s="120"/>
      <c r="C21" s="123"/>
      <c r="D21" s="126"/>
      <c r="E21" s="3"/>
      <c r="F21" s="3"/>
      <c r="G21" s="47"/>
      <c r="H21" s="48"/>
      <c r="I21" s="49"/>
      <c r="J21" s="49"/>
      <c r="K21" s="49"/>
      <c r="L21" s="49"/>
      <c r="M21" s="49"/>
      <c r="N21" s="49"/>
      <c r="O21" s="50"/>
      <c r="P21" s="51"/>
      <c r="Q21" s="19"/>
      <c r="R21" s="19"/>
      <c r="S21" s="7"/>
      <c r="T21" s="30"/>
      <c r="U21" s="26"/>
      <c r="W21" s="4"/>
    </row>
    <row r="22" spans="1:23" ht="17.100000000000001" customHeight="1" thickBot="1" x14ac:dyDescent="0.3">
      <c r="A22" s="1"/>
      <c r="B22" s="120"/>
      <c r="C22" s="123"/>
      <c r="D22" s="126"/>
      <c r="E22" s="3"/>
      <c r="F22" s="3"/>
      <c r="G22" s="3"/>
      <c r="H22" s="18"/>
      <c r="I22" s="6"/>
      <c r="J22" s="6"/>
      <c r="K22" s="6"/>
      <c r="L22" s="6"/>
      <c r="M22" s="6"/>
      <c r="N22" s="6"/>
      <c r="O22" s="19"/>
      <c r="P22" s="19"/>
      <c r="Q22" s="19"/>
      <c r="R22" s="19"/>
      <c r="S22" s="7"/>
      <c r="T22" s="30"/>
      <c r="U22" s="26"/>
      <c r="W22" s="4"/>
    </row>
    <row r="23" spans="1:23" ht="17.100000000000001" customHeight="1" thickBot="1" x14ac:dyDescent="0.3">
      <c r="A23" s="1"/>
      <c r="B23" s="120"/>
      <c r="C23" s="123"/>
      <c r="D23" s="126"/>
      <c r="E23" s="3"/>
      <c r="F23" s="3"/>
      <c r="G23" s="60" t="s">
        <v>22</v>
      </c>
      <c r="H23" s="61"/>
      <c r="I23" s="61"/>
      <c r="J23" s="62"/>
      <c r="K23" s="132"/>
      <c r="L23" s="132"/>
      <c r="M23" s="132"/>
      <c r="N23" s="132"/>
      <c r="O23" s="132"/>
      <c r="P23" s="92"/>
      <c r="Q23" s="19"/>
      <c r="R23" s="19"/>
      <c r="S23" s="7"/>
      <c r="T23" s="30"/>
      <c r="U23" s="26"/>
      <c r="W23" s="4"/>
    </row>
    <row r="24" spans="1:23" ht="17.100000000000001" customHeight="1" x14ac:dyDescent="0.25">
      <c r="A24" s="1"/>
      <c r="B24" s="120"/>
      <c r="C24" s="123"/>
      <c r="D24" s="126"/>
      <c r="E24" s="3"/>
      <c r="F24" s="3"/>
      <c r="G24" s="133" t="s">
        <v>32</v>
      </c>
      <c r="H24" s="134"/>
      <c r="I24" s="134"/>
      <c r="J24" s="134"/>
      <c r="K24" s="134"/>
      <c r="L24" s="134"/>
      <c r="M24" s="134"/>
      <c r="N24" s="134"/>
      <c r="O24" s="134"/>
      <c r="P24" s="135"/>
      <c r="Q24" s="19"/>
      <c r="R24" s="19"/>
      <c r="S24" s="7"/>
      <c r="T24" s="30"/>
      <c r="U24" s="26"/>
      <c r="W24" s="4"/>
    </row>
    <row r="25" spans="1:23" ht="17.100000000000001" customHeight="1" x14ac:dyDescent="0.25">
      <c r="A25" s="1"/>
      <c r="B25" s="120"/>
      <c r="C25" s="123"/>
      <c r="D25" s="126"/>
      <c r="E25" s="3"/>
      <c r="F25" s="3"/>
      <c r="G25" s="133"/>
      <c r="H25" s="134"/>
      <c r="I25" s="134"/>
      <c r="J25" s="134"/>
      <c r="K25" s="134"/>
      <c r="L25" s="134"/>
      <c r="M25" s="134"/>
      <c r="N25" s="134"/>
      <c r="O25" s="134"/>
      <c r="P25" s="135"/>
      <c r="Q25" s="19"/>
      <c r="R25" s="19"/>
      <c r="S25" s="7"/>
      <c r="T25" s="30"/>
      <c r="U25" s="26"/>
      <c r="W25" s="4"/>
    </row>
    <row r="26" spans="1:23" ht="17.100000000000001" customHeight="1" x14ac:dyDescent="0.25">
      <c r="A26" s="1"/>
      <c r="B26" s="120"/>
      <c r="C26" s="123"/>
      <c r="D26" s="126"/>
      <c r="E26" s="3"/>
      <c r="F26" s="3"/>
      <c r="G26" s="133"/>
      <c r="H26" s="134"/>
      <c r="I26" s="134"/>
      <c r="J26" s="134"/>
      <c r="K26" s="134"/>
      <c r="L26" s="134"/>
      <c r="M26" s="134"/>
      <c r="N26" s="134"/>
      <c r="O26" s="134"/>
      <c r="P26" s="135"/>
      <c r="Q26" s="19"/>
      <c r="R26" s="19"/>
      <c r="S26" s="7"/>
      <c r="T26" s="30"/>
      <c r="U26" s="26"/>
      <c r="W26" s="4"/>
    </row>
    <row r="27" spans="1:23" ht="17.100000000000001" customHeight="1" x14ac:dyDescent="0.25">
      <c r="A27" s="1"/>
      <c r="B27" s="120"/>
      <c r="C27" s="123"/>
      <c r="D27" s="126"/>
      <c r="E27" s="3"/>
      <c r="F27" s="3"/>
      <c r="G27" s="133"/>
      <c r="H27" s="134"/>
      <c r="I27" s="134"/>
      <c r="J27" s="134"/>
      <c r="K27" s="134"/>
      <c r="L27" s="134"/>
      <c r="M27" s="134"/>
      <c r="N27" s="134"/>
      <c r="O27" s="134"/>
      <c r="P27" s="135"/>
      <c r="Q27" s="6"/>
      <c r="R27" s="6"/>
      <c r="S27" s="7"/>
      <c r="T27" s="30"/>
      <c r="W27" s="4"/>
    </row>
    <row r="28" spans="1:23" ht="17.100000000000001" customHeight="1" x14ac:dyDescent="0.25">
      <c r="A28" s="9"/>
      <c r="B28" s="120"/>
      <c r="C28" s="123"/>
      <c r="D28" s="126"/>
      <c r="E28" s="6"/>
      <c r="F28" s="6"/>
      <c r="G28" s="78" t="s">
        <v>23</v>
      </c>
      <c r="H28" s="79" t="s">
        <v>24</v>
      </c>
      <c r="I28" s="80" t="s">
        <v>25</v>
      </c>
      <c r="J28" s="130">
        <f>U18</f>
        <v>26</v>
      </c>
      <c r="K28" s="130"/>
      <c r="L28" s="81" t="s">
        <v>35</v>
      </c>
      <c r="M28" s="82"/>
      <c r="N28" s="82"/>
      <c r="O28" s="63"/>
      <c r="P28" s="77"/>
      <c r="Q28" s="6"/>
      <c r="R28" s="6"/>
      <c r="S28" s="7"/>
      <c r="T28" s="30"/>
      <c r="W28" s="4"/>
    </row>
    <row r="29" spans="1:23" ht="17.100000000000001" customHeight="1" x14ac:dyDescent="0.25">
      <c r="B29" s="120"/>
      <c r="C29" s="123"/>
      <c r="D29" s="126"/>
      <c r="E29" s="6"/>
      <c r="F29" s="6"/>
      <c r="G29" s="83" t="s">
        <v>26</v>
      </c>
      <c r="H29" s="79" t="s">
        <v>27</v>
      </c>
      <c r="I29" s="84"/>
      <c r="J29" s="131">
        <f>J28*U20</f>
        <v>14950</v>
      </c>
      <c r="K29" s="131"/>
      <c r="L29" s="81" t="s">
        <v>28</v>
      </c>
      <c r="M29" s="85"/>
      <c r="N29" s="85"/>
      <c r="O29" s="86"/>
      <c r="P29" s="77"/>
      <c r="Q29" s="6"/>
      <c r="R29" s="6"/>
      <c r="S29" s="20"/>
      <c r="T29" s="30"/>
      <c r="W29" s="4"/>
    </row>
    <row r="30" spans="1:23" ht="17.100000000000001" customHeight="1" thickBot="1" x14ac:dyDescent="0.3">
      <c r="B30" s="120"/>
      <c r="C30" s="123"/>
      <c r="D30" s="126"/>
      <c r="E30" s="6"/>
      <c r="F30" s="6"/>
      <c r="G30" s="87"/>
      <c r="H30" s="88"/>
      <c r="I30" s="88"/>
      <c r="J30" s="88"/>
      <c r="K30" s="53"/>
      <c r="L30" s="53"/>
      <c r="M30" s="89"/>
      <c r="N30" s="89"/>
      <c r="O30" s="90"/>
      <c r="P30" s="91"/>
      <c r="Q30" s="6"/>
      <c r="R30" s="6"/>
      <c r="S30" s="20"/>
      <c r="T30" s="30"/>
      <c r="W30" s="4"/>
    </row>
    <row r="31" spans="1:23" ht="17.100000000000001" customHeight="1" thickBot="1" x14ac:dyDescent="0.3">
      <c r="B31" s="121"/>
      <c r="C31" s="124"/>
      <c r="D31" s="127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  <c r="T31" s="34"/>
      <c r="W31" s="4"/>
    </row>
    <row r="32" spans="1:23" s="4" customFormat="1" ht="12.75" customHeight="1" thickTop="1" x14ac:dyDescent="0.25">
      <c r="J32" s="99"/>
      <c r="K32" s="99"/>
      <c r="L32" s="99"/>
      <c r="M32" s="99"/>
      <c r="N32" s="99"/>
      <c r="O32" s="99"/>
      <c r="P32" s="99"/>
      <c r="Q32" s="129" t="s">
        <v>34</v>
      </c>
      <c r="R32" s="129"/>
      <c r="S32" s="129"/>
      <c r="T32" s="129"/>
    </row>
    <row r="33" spans="1:23" ht="31.5" customHeight="1" x14ac:dyDescent="0.25">
      <c r="A33"/>
      <c r="B33"/>
      <c r="C33"/>
      <c r="D33"/>
      <c r="E33"/>
      <c r="F33"/>
      <c r="G33"/>
      <c r="H33"/>
      <c r="I33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/>
      <c r="W33"/>
    </row>
    <row r="34" spans="1:23" ht="24.95" hidden="1" customHeight="1" x14ac:dyDescent="0.25">
      <c r="A34"/>
    </row>
  </sheetData>
  <sheetProtection password="E9D6" sheet="1" objects="1" scenarios="1" selectLockedCells="1"/>
  <mergeCells count="22">
    <mergeCell ref="Q32:T32"/>
    <mergeCell ref="N19:O20"/>
    <mergeCell ref="Q19:R20"/>
    <mergeCell ref="J28:K28"/>
    <mergeCell ref="J29:K29"/>
    <mergeCell ref="K23:O23"/>
    <mergeCell ref="G24:P27"/>
    <mergeCell ref="H17:H18"/>
    <mergeCell ref="B2:B31"/>
    <mergeCell ref="C2:C31"/>
    <mergeCell ref="D2:D31"/>
    <mergeCell ref="J5:J6"/>
    <mergeCell ref="J15:J16"/>
    <mergeCell ref="K15:M16"/>
    <mergeCell ref="N15:O16"/>
    <mergeCell ref="Q15:R16"/>
    <mergeCell ref="J19:J20"/>
    <mergeCell ref="K5:O6"/>
    <mergeCell ref="J7:N7"/>
    <mergeCell ref="J9:J10"/>
    <mergeCell ref="K9:O10"/>
    <mergeCell ref="J11:N11"/>
  </mergeCells>
  <pageMargins left="0.7" right="0.7" top="0.75" bottom="0.75" header="0.3" footer="0.3"/>
  <pageSetup paperSize="9" scale="83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219075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7</xdr:col>
                    <xdr:colOff>219075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219075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defaultSize="0" autoPict="0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8</xdr:col>
                    <xdr:colOff>361950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Spinner 5">
              <controlPr defaultSize="0" autoPict="0">
                <anchor moveWithCells="1" siz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Spinner 6">
              <controlPr defaultSize="0" autoPict="0">
                <anchor moveWithCells="1" sizeWithCells="1">
                  <from>
                    <xdr:col>8</xdr:col>
                    <xdr:colOff>9525</xdr:colOff>
                    <xdr:row>14</xdr:row>
                    <xdr:rowOff>19050</xdr:rowOff>
                  </from>
                  <to>
                    <xdr:col>8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Spinner 7">
              <controlPr defaultSize="0" autoPict="0">
                <anchor moveWithCells="1" siz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Spinner 8">
              <controlPr defaultSize="0" autoPict="0">
                <anchor moveWithCells="1" sizeWithCells="1">
                  <from>
                    <xdr:col>8</xdr:col>
                    <xdr:colOff>0</xdr:colOff>
                    <xdr:row>18</xdr:row>
                    <xdr:rowOff>19050</xdr:rowOff>
                  </from>
                  <to>
                    <xdr:col>8</xdr:col>
                    <xdr:colOff>361950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8</xdr:col>
                    <xdr:colOff>219075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8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Group Box 11">
              <controlPr defaultSize="0" autoFill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8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calculator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PriceCalc 2.1</dc:title>
  <dc:creator>dn</dc:creator>
  <cp:lastModifiedBy>dn</cp:lastModifiedBy>
  <cp:lastPrinted>2016-08-31T06:31:53Z</cp:lastPrinted>
  <dcterms:created xsi:type="dcterms:W3CDTF">2015-05-04T13:33:00Z</dcterms:created>
  <dcterms:modified xsi:type="dcterms:W3CDTF">2017-02-24T17:53:52Z</dcterms:modified>
</cp:coreProperties>
</file>